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'!$6:$9</definedName>
  </definedNames>
  <calcPr fullCalcOnLoad="1"/>
</workbook>
</file>

<file path=xl/sharedStrings.xml><?xml version="1.0" encoding="utf-8"?>
<sst xmlns="http://schemas.openxmlformats.org/spreadsheetml/2006/main" count="53" uniqueCount="49">
  <si>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</si>
  <si>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</si>
  <si>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</si>
  <si>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</si>
  <si>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</si>
  <si>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</si>
  <si>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Amadis SRL Moreni</t>
  </si>
  <si>
    <t>Promed System SRL Tgv</t>
  </si>
  <si>
    <t>Biomedica SRL Tgv</t>
  </si>
  <si>
    <t>Diamed SRL Pucioasa</t>
  </si>
  <si>
    <t>Euda Medical SRL Moreni</t>
  </si>
  <si>
    <t>SCM C.Davila Tgv</t>
  </si>
  <si>
    <t>SCM dr Vasilescu Moreni</t>
  </si>
  <si>
    <t>Director ex.al Directiei economice</t>
  </si>
  <si>
    <t>Medalex SRL Gaesti</t>
  </si>
  <si>
    <t xml:space="preserve">            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</si>
  <si>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</si>
  <si>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</si>
  <si>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</si>
  <si>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</si>
  <si>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</si>
  <si>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 xml:space="preserve">Total suma </t>
  </si>
  <si>
    <t>ec.Dinca Agnes</t>
  </si>
  <si>
    <t>Spitalul Orasenesc Gaesti</t>
  </si>
  <si>
    <t>Almina Trading S.A Tgv.</t>
  </si>
  <si>
    <t>CASA DE ASIGURARI DE SANATATE DAMBOVITA</t>
  </si>
  <si>
    <t>Spitalul Orasenesc Pucioasa</t>
  </si>
  <si>
    <t>Criteriul resurse 50%</t>
  </si>
  <si>
    <t>Diferenta</t>
  </si>
  <si>
    <t xml:space="preserve">de </t>
  </si>
  <si>
    <t>redistribuit</t>
  </si>
  <si>
    <t>Criteriul evaluare resurse(50%) initial</t>
  </si>
  <si>
    <t>evaluare  - recalculat</t>
  </si>
  <si>
    <t xml:space="preserve">Criteriul de calitate (50%)   </t>
  </si>
  <si>
    <t>Total suma contractata  recalculata</t>
  </si>
  <si>
    <t>Spitalul Municipal Moreni</t>
  </si>
  <si>
    <t>Director general</t>
  </si>
  <si>
    <t>jr.Sima Cristina</t>
  </si>
  <si>
    <t xml:space="preserve">ec. Sandu  Niculina </t>
  </si>
  <si>
    <t>Sef Serv.Decontare serv.medicale</t>
  </si>
  <si>
    <t>Intocmit,</t>
  </si>
  <si>
    <t>ec.Termegan Liliana</t>
  </si>
  <si>
    <t>contractata initial</t>
  </si>
  <si>
    <t>aug-dec</t>
  </si>
  <si>
    <t>09.12.2021</t>
  </si>
  <si>
    <r>
      <t xml:space="preserve">Lista furnizorilor de analize medicale de laborator din jud.Dambovita si sumele recalculate pentru luna august-decembrie 2021 si redistribuite in luna decembrie 2021 </t>
    </r>
    <r>
      <rPr>
        <sz val="10"/>
        <rFont val="Times New Roman"/>
        <family val="1"/>
      </rPr>
      <t>,utilizand criteriile din anexa 19 la Ordinul MS/CNAS nr. 1.068/627/2021,ca urmare a diminuarii cu 25 de puncte a criteriului de evaluare resurse umane la furnizorul CMI Cosmiuc Liliana</t>
    </r>
  </si>
  <si>
    <t>decembrie</t>
  </si>
  <si>
    <t>dr.Marin Danela Valentina</t>
  </si>
  <si>
    <t>Nota:la furnizorul CMI Cosmiuc Liliana ,s-a diminuat cu 25 (de la 263,28 la 238,28) numarul de puncte de la criteriul de evaluare a resurselor, ca urmare a constatarii ca                    d-na biolog Stoica Suditu  Mioara,trecuta in Anexa nr.49 cu norma intreaga nu a prezentat viza anuala eliberata de OBBCSSR pentru anul 2021.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</si>
</sst>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35" borderId="12" xfId="0" applyNumberFormat="1" applyFont="1" applyFill="1" applyBorder="1" applyAlignment="1">
      <alignment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0" borderId="13" xfId="0" applyNumberFormat="1" applyFont="1" applyFill="1" applyBorder="1" applyAlignment="1">
      <alignment vertical="center" wrapText="1"/>
    </xf>
    <xf numFmtId="4" fontId="2" fillId="36" borderId="12" xfId="0" applyNumberFormat="1" applyFont="1" applyFill="1" applyBorder="1" applyAlignment="1">
      <alignment vertical="center" wrapText="1"/>
    </xf>
    <xf numFmtId="0" fontId="0" fillId="36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36" borderId="15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33" borderId="10" xfId="0" applyNumberFormat="1" applyFont="1" applyFill="1" applyBorder="1" applyAlignment="1">
      <alignment vertical="top" wrapText="1"/>
    </xf>
    <xf numFmtId="4" fontId="1" fillId="36" borderId="12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14" fontId="1" fillId="0" borderId="0" xfId="0" applyNumberFormat="1" applyFont="1" applyAlignment="1">
      <alignment/>
    </xf>
    <xf numFmtId="4" fontId="1" fillId="36" borderId="11" xfId="0" applyNumberFormat="1" applyFont="1" applyFill="1" applyBorder="1" applyAlignment="1">
      <alignment horizontal="right"/>
    </xf>
    <xf numFmtId="3" fontId="1" fillId="34" borderId="10" xfId="0" applyNumberFormat="1" applyFont="1" applyFill="1" applyBorder="1" applyAlignment="1">
      <alignment horizontal="right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justify" wrapText="1"/>
    </xf>
    <xf numFmtId="0" fontId="0" fillId="0" borderId="0" xfId="0" applyAlignment="1">
      <alignment wrapText="1"/>
    </xf>
    <xf numFmtId="4" fontId="2" fillId="36" borderId="13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right" vertical="top" wrapText="1"/>
    </xf>
    <xf numFmtId="4" fontId="1" fillId="33" borderId="12" xfId="0" applyNumberFormat="1" applyFont="1" applyFill="1" applyBorder="1" applyAlignment="1">
      <alignment vertical="top" wrapText="1"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right" vertical="justify"/>
    </xf>
    <xf numFmtId="0" fontId="6" fillId="0" borderId="18" xfId="0" applyFont="1" applyBorder="1" applyAlignment="1">
      <alignment horizontal="center" vertical="justify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3" fontId="1" fillId="35" borderId="11" xfId="0" applyNumberFormat="1" applyFont="1" applyFill="1" applyBorder="1" applyAlignment="1">
      <alignment horizontal="right" vertical="top" wrapText="1"/>
    </xf>
    <xf numFmtId="4" fontId="2" fillId="0" borderId="21" xfId="0" applyNumberFormat="1" applyFont="1" applyFill="1" applyBorder="1" applyAlignment="1">
      <alignment horizontal="right" vertical="justify"/>
    </xf>
    <xf numFmtId="0" fontId="6" fillId="0" borderId="22" xfId="0" applyFont="1" applyBorder="1" applyAlignment="1">
      <alignment horizontal="right" vertical="justify"/>
    </xf>
    <xf numFmtId="1" fontId="2" fillId="0" borderId="23" xfId="0" applyNumberFormat="1" applyFont="1" applyFill="1" applyBorder="1" applyAlignment="1">
      <alignment horizontal="center" vertical="top" wrapText="1"/>
    </xf>
    <xf numFmtId="1" fontId="0" fillId="0" borderId="14" xfId="0" applyNumberFormat="1" applyFill="1" applyBorder="1" applyAlignment="1">
      <alignment horizontal="center" vertical="top" wrapText="1"/>
    </xf>
    <xf numFmtId="1" fontId="0" fillId="0" borderId="15" xfId="0" applyNumberFormat="1" applyFill="1" applyBorder="1" applyAlignment="1">
      <alignment horizontal="center" vertical="top" wrapText="1"/>
    </xf>
    <xf numFmtId="4" fontId="2" fillId="0" borderId="23" xfId="0" applyNumberFormat="1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4" fontId="5" fillId="0" borderId="14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23" xfId="0" applyNumberFormat="1" applyFont="1" applyFill="1" applyBorder="1" applyAlignment="1">
      <alignment horizontal="center" vertical="justify"/>
    </xf>
    <xf numFmtId="4" fontId="5" fillId="0" borderId="15" xfId="0" applyNumberFormat="1" applyFont="1" applyFill="1" applyBorder="1" applyAlignment="1">
      <alignment horizontal="center" vertical="justify"/>
    </xf>
    <xf numFmtId="4" fontId="1" fillId="0" borderId="14" xfId="0" applyNumberFormat="1" applyFont="1" applyFill="1" applyBorder="1" applyAlignment="1">
      <alignment horizontal="right"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23" xfId="0" applyNumberFormat="1" applyFont="1" applyFill="1" applyBorder="1" applyAlignment="1">
      <alignment horizontal="right" vertical="justify"/>
    </xf>
    <xf numFmtId="4" fontId="1" fillId="0" borderId="15" xfId="0" applyNumberFormat="1" applyFont="1" applyFill="1" applyBorder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O49"/>
  <sheetViews>
    <sheetView showGridLines="0" tabSelected="1" zoomScalePageLayoutView="0" workbookViewId="0" topLeftCell="A3">
      <selection activeCell="G40" sqref="G40"/>
    </sheetView>
  </sheetViews>
  <sheetFormatPr defaultColWidth="9.140625" defaultRowHeight="12.75"/>
  <cols>
    <col min="1" max="1" width="22.28125" style="1" customWidth="1"/>
    <col min="2" max="2" width="9.8515625" style="1" customWidth="1"/>
    <col min="3" max="3" width="11.421875" style="7" customWidth="1"/>
    <col min="4" max="4" width="11.7109375" style="7" customWidth="1"/>
    <col min="5" max="5" width="8.7109375" style="7" customWidth="1"/>
    <col min="6" max="6" width="10.421875" style="7" customWidth="1"/>
    <col min="7" max="7" width="11.00390625" style="7" customWidth="1"/>
    <col min="8" max="8" width="10.421875" style="7" customWidth="1"/>
    <col min="9" max="9" width="7.28125" style="3" customWidth="1"/>
    <col min="10" max="11" width="9.00390625" style="3" customWidth="1"/>
    <col min="12" max="12" width="9.8515625" style="3" customWidth="1"/>
    <col min="13" max="16384" width="9.140625" style="1" customWidth="1"/>
  </cols>
  <sheetData>
    <row r="1" ht="12.75">
      <c r="A1" s="1" t="s">
        <v>25</v>
      </c>
    </row>
    <row r="3" spans="1:12" ht="12.75">
      <c r="A3" s="70" t="s">
        <v>45</v>
      </c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5" ht="26.2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27"/>
      <c r="N4" s="27"/>
      <c r="O4" s="27"/>
    </row>
    <row r="5" spans="1:12" ht="3.75" customHeight="1" thickBot="1">
      <c r="A5" s="70"/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s="11" customFormat="1" ht="14.25" customHeight="1">
      <c r="A6" s="72" t="s">
        <v>0</v>
      </c>
      <c r="B6" s="44" t="s">
        <v>28</v>
      </c>
      <c r="C6" s="53" t="s">
        <v>34</v>
      </c>
      <c r="D6" s="45" t="s">
        <v>21</v>
      </c>
      <c r="E6" s="75">
        <v>1</v>
      </c>
      <c r="F6" s="76"/>
      <c r="G6" s="34">
        <v>2</v>
      </c>
      <c r="H6" s="34"/>
      <c r="I6" s="55">
        <v>2</v>
      </c>
      <c r="J6" s="56"/>
      <c r="K6" s="56"/>
      <c r="L6" s="57"/>
    </row>
    <row r="7" spans="1:12" s="11" customFormat="1" ht="36.75" customHeight="1">
      <c r="A7" s="73"/>
      <c r="B7" s="49" t="s">
        <v>29</v>
      </c>
      <c r="C7" s="54"/>
      <c r="D7" s="46" t="s">
        <v>42</v>
      </c>
      <c r="E7" s="77" t="s">
        <v>31</v>
      </c>
      <c r="F7" s="78"/>
      <c r="G7" s="35" t="s">
        <v>27</v>
      </c>
      <c r="H7" s="35" t="s">
        <v>32</v>
      </c>
      <c r="I7" s="58" t="s">
        <v>33</v>
      </c>
      <c r="J7" s="59"/>
      <c r="K7" s="59"/>
      <c r="L7" s="60"/>
    </row>
    <row r="8" spans="1:12" s="26" customFormat="1" ht="15.75" customHeight="1" thickBot="1">
      <c r="A8" s="73"/>
      <c r="B8" s="49" t="s">
        <v>30</v>
      </c>
      <c r="C8" s="48" t="s">
        <v>43</v>
      </c>
      <c r="D8" s="47" t="s">
        <v>43</v>
      </c>
      <c r="E8" s="21"/>
      <c r="F8" s="22">
        <v>0.5</v>
      </c>
      <c r="G8" s="38"/>
      <c r="H8" s="38">
        <v>0.5</v>
      </c>
      <c r="I8" s="21"/>
      <c r="J8" s="23">
        <v>0.25</v>
      </c>
      <c r="K8" s="24"/>
      <c r="L8" s="25">
        <v>0.25</v>
      </c>
    </row>
    <row r="9" spans="1:12" s="11" customFormat="1" ht="14.25" customHeight="1">
      <c r="A9" s="74"/>
      <c r="B9" s="50" t="s">
        <v>46</v>
      </c>
      <c r="C9" s="32">
        <v>2170943.75</v>
      </c>
      <c r="D9" s="29">
        <v>2170943.75</v>
      </c>
      <c r="E9" s="12" t="s">
        <v>2</v>
      </c>
      <c r="F9" s="12" t="s">
        <v>4</v>
      </c>
      <c r="G9" s="12"/>
      <c r="H9" s="12"/>
      <c r="I9" s="12" t="s">
        <v>1</v>
      </c>
      <c r="J9" s="12" t="s">
        <v>4</v>
      </c>
      <c r="K9" s="14" t="s">
        <v>1</v>
      </c>
      <c r="L9" s="14" t="s">
        <v>4</v>
      </c>
    </row>
    <row r="10" spans="1:12" s="11" customFormat="1" ht="12.75" customHeight="1">
      <c r="A10" s="13"/>
      <c r="B10" s="13"/>
      <c r="C10" s="15"/>
      <c r="D10" s="30"/>
      <c r="E10" s="12"/>
      <c r="F10" s="12"/>
      <c r="G10" s="39"/>
      <c r="H10" s="39"/>
      <c r="I10" s="62" t="s">
        <v>17</v>
      </c>
      <c r="J10" s="63"/>
      <c r="K10" s="64" t="s">
        <v>18</v>
      </c>
      <c r="L10" s="65"/>
    </row>
    <row r="11" spans="1:12" s="20" customFormat="1" ht="12" customHeight="1">
      <c r="A11" s="18"/>
      <c r="B11" s="18"/>
      <c r="C11" s="15"/>
      <c r="D11" s="30"/>
      <c r="E11" s="19"/>
      <c r="F11" s="19">
        <v>1085471.87</v>
      </c>
      <c r="G11" s="40"/>
      <c r="H11" s="40">
        <v>1085471.87</v>
      </c>
      <c r="I11" s="66">
        <v>542735.93</v>
      </c>
      <c r="J11" s="67"/>
      <c r="K11" s="68">
        <v>542735.93</v>
      </c>
      <c r="L11" s="69"/>
    </row>
    <row r="12" spans="1:12" ht="12.75">
      <c r="A12" s="2" t="s">
        <v>19</v>
      </c>
      <c r="B12" s="42">
        <f>C12-D12</f>
        <v>534.0200799999875</v>
      </c>
      <c r="C12" s="52">
        <f>H12+J12+L12</f>
        <v>288871.246065</v>
      </c>
      <c r="D12" s="52">
        <f>L12+J12+F12</f>
        <v>288337.225985</v>
      </c>
      <c r="E12" s="5">
        <v>1805</v>
      </c>
      <c r="F12" s="16">
        <f>E12*$F$27</f>
        <v>204309.893985</v>
      </c>
      <c r="G12" s="41">
        <v>1805</v>
      </c>
      <c r="H12" s="16">
        <f>G12*$G$27</f>
        <v>204843.914065</v>
      </c>
      <c r="I12" s="10">
        <v>145</v>
      </c>
      <c r="J12" s="17">
        <f>ROUND($I$27*I12,2)</f>
        <v>47550.88</v>
      </c>
      <c r="K12" s="28">
        <v>628.5</v>
      </c>
      <c r="L12" s="17">
        <f>ROUND($K$27*K12,3)</f>
        <v>36476.452</v>
      </c>
    </row>
    <row r="13" spans="1:12" ht="12.75">
      <c r="A13" s="2" t="s">
        <v>11</v>
      </c>
      <c r="B13" s="42">
        <f aca="true" t="shared" si="0" ref="B13:B25">C13-D13</f>
        <v>209.69385712000076</v>
      </c>
      <c r="C13" s="52">
        <f aca="true" t="shared" si="1" ref="C13:C25">H13+J13+L13</f>
        <v>159765.00550241</v>
      </c>
      <c r="D13" s="52">
        <f aca="true" t="shared" si="2" ref="D13:D25">L13+J13+F13</f>
        <v>159555.31164529</v>
      </c>
      <c r="E13" s="5">
        <v>708.77</v>
      </c>
      <c r="F13" s="16">
        <f aca="true" t="shared" si="3" ref="F13:F25">E13*$F$27</f>
        <v>80226.43964529</v>
      </c>
      <c r="G13" s="41">
        <v>708.77</v>
      </c>
      <c r="H13" s="16">
        <f aca="true" t="shared" si="4" ref="H13:H25">G13*$G$27</f>
        <v>80436.13350241</v>
      </c>
      <c r="I13" s="10">
        <v>132</v>
      </c>
      <c r="J13" s="17">
        <f aca="true" t="shared" si="5" ref="J13:J25">ROUND($I$27*I13,2)</f>
        <v>43287.7</v>
      </c>
      <c r="K13" s="28">
        <v>621</v>
      </c>
      <c r="L13" s="17">
        <f aca="true" t="shared" si="6" ref="L13:L25">ROUND($K$27*K13,3)</f>
        <v>36041.172</v>
      </c>
    </row>
    <row r="14" spans="1:12" ht="14.25" customHeight="1">
      <c r="A14" s="2" t="s">
        <v>24</v>
      </c>
      <c r="B14" s="42">
        <f t="shared" si="0"/>
        <v>308.83816128000035</v>
      </c>
      <c r="C14" s="52">
        <f t="shared" si="1"/>
        <v>229019.68662004</v>
      </c>
      <c r="D14" s="52">
        <f t="shared" si="2"/>
        <v>228710.84845876</v>
      </c>
      <c r="E14" s="5">
        <v>1043.88</v>
      </c>
      <c r="F14" s="16">
        <f t="shared" si="3"/>
        <v>118157.90145876002</v>
      </c>
      <c r="G14" s="41">
        <v>1043.88</v>
      </c>
      <c r="H14" s="16">
        <f t="shared" si="4"/>
        <v>118466.73962004001</v>
      </c>
      <c r="I14" s="10">
        <v>132</v>
      </c>
      <c r="J14" s="17">
        <f t="shared" si="5"/>
        <v>43287.7</v>
      </c>
      <c r="K14" s="28">
        <v>1159</v>
      </c>
      <c r="L14" s="17">
        <f t="shared" si="6"/>
        <v>67265.247</v>
      </c>
    </row>
    <row r="15" spans="1:12" ht="12.75">
      <c r="A15" s="2" t="s">
        <v>8</v>
      </c>
      <c r="B15" s="42">
        <f t="shared" si="0"/>
        <v>385.9826132800081</v>
      </c>
      <c r="C15" s="52">
        <f t="shared" si="1"/>
        <v>275634.33039979</v>
      </c>
      <c r="D15" s="52">
        <f t="shared" si="2"/>
        <v>275248.34778651</v>
      </c>
      <c r="E15" s="5">
        <v>1304.63</v>
      </c>
      <c r="F15" s="16">
        <f t="shared" si="3"/>
        <v>147672.47478651002</v>
      </c>
      <c r="G15" s="41">
        <v>1304.63</v>
      </c>
      <c r="H15" s="16">
        <f t="shared" si="4"/>
        <v>148058.45739979</v>
      </c>
      <c r="I15" s="10">
        <v>154</v>
      </c>
      <c r="J15" s="17">
        <f t="shared" si="5"/>
        <v>50502.32</v>
      </c>
      <c r="K15" s="28">
        <v>1328</v>
      </c>
      <c r="L15" s="17">
        <f t="shared" si="6"/>
        <v>77073.553</v>
      </c>
    </row>
    <row r="16" spans="1:12" ht="12.75">
      <c r="A16" s="2" t="s">
        <v>7</v>
      </c>
      <c r="B16" s="42">
        <f t="shared" si="0"/>
        <v>174.63492111998494</v>
      </c>
      <c r="C16" s="52">
        <f t="shared" si="1"/>
        <v>121603.67194191</v>
      </c>
      <c r="D16" s="52">
        <f t="shared" si="2"/>
        <v>121429.03702079001</v>
      </c>
      <c r="E16" s="5">
        <v>590.27</v>
      </c>
      <c r="F16" s="16">
        <f t="shared" si="3"/>
        <v>66813.29702079</v>
      </c>
      <c r="G16" s="41">
        <v>590.27</v>
      </c>
      <c r="H16" s="16">
        <f t="shared" si="4"/>
        <v>66987.93194190999</v>
      </c>
      <c r="I16" s="10">
        <v>100</v>
      </c>
      <c r="J16" s="17">
        <f t="shared" si="5"/>
        <v>32793.71</v>
      </c>
      <c r="K16" s="28">
        <v>376</v>
      </c>
      <c r="L16" s="17">
        <f t="shared" si="6"/>
        <v>21822.03</v>
      </c>
    </row>
    <row r="17" spans="1:12" ht="12.75">
      <c r="A17" s="2" t="s">
        <v>12</v>
      </c>
      <c r="B17" s="42">
        <f t="shared" si="0"/>
        <v>205.90690031996928</v>
      </c>
      <c r="C17" s="52">
        <f t="shared" si="1"/>
        <v>193997.11976000998</v>
      </c>
      <c r="D17" s="52">
        <f t="shared" si="2"/>
        <v>193791.21285969001</v>
      </c>
      <c r="E17" s="5">
        <v>695.97</v>
      </c>
      <c r="F17" s="16">
        <f t="shared" si="3"/>
        <v>78777.59385969001</v>
      </c>
      <c r="G17" s="41">
        <v>695.97</v>
      </c>
      <c r="H17" s="16">
        <f t="shared" si="4"/>
        <v>78983.50076000999</v>
      </c>
      <c r="I17" s="10">
        <v>151</v>
      </c>
      <c r="J17" s="17">
        <f t="shared" si="5"/>
        <v>49518.51</v>
      </c>
      <c r="K17" s="28">
        <v>1128.5</v>
      </c>
      <c r="L17" s="17">
        <f t="shared" si="6"/>
        <v>65495.109</v>
      </c>
    </row>
    <row r="18" spans="1:12" ht="12.75">
      <c r="A18" s="2" t="s">
        <v>9</v>
      </c>
      <c r="B18" s="42">
        <f t="shared" si="0"/>
        <v>119.00511743998504</v>
      </c>
      <c r="C18" s="52">
        <f t="shared" si="1"/>
        <v>94407.81892991999</v>
      </c>
      <c r="D18" s="52">
        <f t="shared" si="2"/>
        <v>94288.81381248</v>
      </c>
      <c r="E18" s="5">
        <v>402.24</v>
      </c>
      <c r="F18" s="16">
        <f t="shared" si="3"/>
        <v>45529.97881248</v>
      </c>
      <c r="G18" s="41">
        <v>402.24</v>
      </c>
      <c r="H18" s="16">
        <f t="shared" si="4"/>
        <v>45648.983929919996</v>
      </c>
      <c r="I18" s="10">
        <v>64</v>
      </c>
      <c r="J18" s="17">
        <f t="shared" si="5"/>
        <v>20987.98</v>
      </c>
      <c r="K18" s="28">
        <v>478.5</v>
      </c>
      <c r="L18" s="17">
        <f t="shared" si="6"/>
        <v>27770.855</v>
      </c>
    </row>
    <row r="19" spans="1:12" ht="12.75">
      <c r="A19" s="2" t="s">
        <v>14</v>
      </c>
      <c r="B19" s="42">
        <f t="shared" si="0"/>
        <v>91.83074383999337</v>
      </c>
      <c r="C19" s="52">
        <f t="shared" si="1"/>
        <v>93790.83413387</v>
      </c>
      <c r="D19" s="52">
        <f t="shared" si="2"/>
        <v>93699.00339003</v>
      </c>
      <c r="E19" s="5">
        <v>310.39</v>
      </c>
      <c r="F19" s="16">
        <f t="shared" si="3"/>
        <v>35133.378390030004</v>
      </c>
      <c r="G19" s="41">
        <v>310.39</v>
      </c>
      <c r="H19" s="16">
        <f t="shared" si="4"/>
        <v>35225.20913387</v>
      </c>
      <c r="I19" s="10">
        <v>117</v>
      </c>
      <c r="J19" s="17">
        <f t="shared" si="5"/>
        <v>38368.64</v>
      </c>
      <c r="K19" s="28">
        <v>348</v>
      </c>
      <c r="L19" s="17">
        <f t="shared" si="6"/>
        <v>20196.985</v>
      </c>
    </row>
    <row r="20" spans="1:12" ht="12.75">
      <c r="A20" s="2" t="s">
        <v>10</v>
      </c>
      <c r="B20" s="42">
        <f t="shared" si="0"/>
        <v>167.92786559998058</v>
      </c>
      <c r="C20" s="52">
        <f t="shared" si="1"/>
        <v>144300.7961708</v>
      </c>
      <c r="D20" s="52">
        <f t="shared" si="2"/>
        <v>144132.8683052</v>
      </c>
      <c r="E20" s="5">
        <v>567.6</v>
      </c>
      <c r="F20" s="16">
        <f t="shared" si="3"/>
        <v>64247.25530520001</v>
      </c>
      <c r="G20" s="41">
        <v>567.6</v>
      </c>
      <c r="H20" s="16">
        <f t="shared" si="4"/>
        <v>64415.183170799995</v>
      </c>
      <c r="I20" s="10">
        <v>116</v>
      </c>
      <c r="J20" s="17">
        <f t="shared" si="5"/>
        <v>38040.71</v>
      </c>
      <c r="K20" s="28">
        <v>721</v>
      </c>
      <c r="L20" s="17">
        <f t="shared" si="6"/>
        <v>41844.903</v>
      </c>
    </row>
    <row r="21" spans="1:12" ht="12.75">
      <c r="A21" s="2" t="s">
        <v>6</v>
      </c>
      <c r="B21" s="42">
        <f t="shared" si="0"/>
        <v>129.61451359996863</v>
      </c>
      <c r="C21" s="52">
        <f t="shared" si="1"/>
        <v>123391.42134729998</v>
      </c>
      <c r="D21" s="52">
        <f t="shared" si="2"/>
        <v>123261.80683370001</v>
      </c>
      <c r="E21" s="5">
        <v>438.1</v>
      </c>
      <c r="F21" s="16">
        <f t="shared" si="3"/>
        <v>49589.010833700006</v>
      </c>
      <c r="G21" s="41">
        <v>438.1</v>
      </c>
      <c r="H21" s="16">
        <f t="shared" si="4"/>
        <v>49718.625347299996</v>
      </c>
      <c r="I21" s="10">
        <v>119</v>
      </c>
      <c r="J21" s="17">
        <f t="shared" si="5"/>
        <v>39024.52</v>
      </c>
      <c r="K21" s="28">
        <v>597</v>
      </c>
      <c r="L21" s="17">
        <f t="shared" si="6"/>
        <v>34648.276</v>
      </c>
    </row>
    <row r="22" spans="1:12" ht="12.75">
      <c r="A22" s="2" t="s">
        <v>20</v>
      </c>
      <c r="B22" s="42">
        <f t="shared" si="0"/>
        <v>-2759.280357320007</v>
      </c>
      <c r="C22" s="52">
        <f t="shared" si="1"/>
        <v>117116.17639524</v>
      </c>
      <c r="D22" s="52">
        <f t="shared" si="2"/>
        <v>119875.45675256001</v>
      </c>
      <c r="E22" s="5">
        <v>263.28</v>
      </c>
      <c r="F22" s="16">
        <f t="shared" si="3"/>
        <v>29800.946752559998</v>
      </c>
      <c r="G22" s="41">
        <v>238.28</v>
      </c>
      <c r="H22" s="16">
        <f t="shared" si="4"/>
        <v>27041.666395239998</v>
      </c>
      <c r="I22" s="10">
        <v>133</v>
      </c>
      <c r="J22" s="17">
        <f t="shared" si="5"/>
        <v>43615.64</v>
      </c>
      <c r="K22" s="28">
        <v>800.5</v>
      </c>
      <c r="L22" s="17">
        <f t="shared" si="6"/>
        <v>46458.87</v>
      </c>
    </row>
    <row r="23" spans="1:12" ht="12.75">
      <c r="A23" s="2" t="s">
        <v>35</v>
      </c>
      <c r="B23" s="42">
        <f t="shared" si="0"/>
        <v>109.58506240000133</v>
      </c>
      <c r="C23" s="52">
        <f t="shared" si="1"/>
        <v>101985.0839832</v>
      </c>
      <c r="D23" s="52">
        <f t="shared" si="2"/>
        <v>101875.4989208</v>
      </c>
      <c r="E23" s="5">
        <v>370.4</v>
      </c>
      <c r="F23" s="16">
        <f t="shared" si="3"/>
        <v>41925.9749208</v>
      </c>
      <c r="G23" s="41">
        <v>370.4</v>
      </c>
      <c r="H23" s="16">
        <f t="shared" si="4"/>
        <v>42035.55998319999</v>
      </c>
      <c r="I23" s="10">
        <v>106</v>
      </c>
      <c r="J23" s="17">
        <f t="shared" si="5"/>
        <v>34761.33</v>
      </c>
      <c r="K23" s="28">
        <v>434</v>
      </c>
      <c r="L23" s="17">
        <f t="shared" si="6"/>
        <v>25188.194</v>
      </c>
    </row>
    <row r="24" spans="1:12" ht="12.75">
      <c r="A24" s="2" t="s">
        <v>23</v>
      </c>
      <c r="B24" s="42">
        <f t="shared" si="0"/>
        <v>131.71509119999246</v>
      </c>
      <c r="C24" s="52">
        <f t="shared" si="1"/>
        <v>104983.4805716</v>
      </c>
      <c r="D24" s="52">
        <f t="shared" si="2"/>
        <v>104851.7654804</v>
      </c>
      <c r="E24" s="5">
        <v>445.2</v>
      </c>
      <c r="F24" s="16">
        <f t="shared" si="3"/>
        <v>50392.6674804</v>
      </c>
      <c r="G24" s="41">
        <v>445.2</v>
      </c>
      <c r="H24" s="16">
        <f t="shared" si="4"/>
        <v>50524.3825716</v>
      </c>
      <c r="I24" s="10">
        <v>102</v>
      </c>
      <c r="J24" s="17">
        <f t="shared" si="5"/>
        <v>33449.59</v>
      </c>
      <c r="K24" s="28">
        <v>362</v>
      </c>
      <c r="L24" s="17">
        <f t="shared" si="6"/>
        <v>21009.508</v>
      </c>
    </row>
    <row r="25" spans="1:12" ht="12.75">
      <c r="A25" s="2" t="s">
        <v>26</v>
      </c>
      <c r="B25" s="42">
        <f t="shared" si="0"/>
        <v>190.5312639999902</v>
      </c>
      <c r="C25" s="52">
        <f t="shared" si="1"/>
        <v>122077.092852</v>
      </c>
      <c r="D25" s="52">
        <f t="shared" si="2"/>
        <v>121886.56158800001</v>
      </c>
      <c r="E25" s="5">
        <v>644</v>
      </c>
      <c r="F25" s="16">
        <f t="shared" si="3"/>
        <v>72895.05358800001</v>
      </c>
      <c r="G25" s="41">
        <v>644</v>
      </c>
      <c r="H25" s="16">
        <f t="shared" si="4"/>
        <v>73085.584852</v>
      </c>
      <c r="I25" s="10">
        <v>84</v>
      </c>
      <c r="J25" s="17">
        <f t="shared" si="5"/>
        <v>27546.72</v>
      </c>
      <c r="K25" s="28">
        <v>369.5</v>
      </c>
      <c r="L25" s="17">
        <f t="shared" si="6"/>
        <v>21444.788</v>
      </c>
    </row>
    <row r="26" spans="1:12" ht="18.75" customHeight="1">
      <c r="A26" s="51" t="s">
        <v>5</v>
      </c>
      <c r="B26" s="43">
        <f>SUM(B12:B25)</f>
        <v>0.005833879855345003</v>
      </c>
      <c r="C26" s="8">
        <f>SUM(C12:C25)</f>
        <v>2170943.7646730896</v>
      </c>
      <c r="D26" s="33">
        <f>SUM(D12:D25)</f>
        <v>2170943.75883921</v>
      </c>
      <c r="E26" s="8">
        <f aca="true" t="shared" si="7" ref="E26:L26">SUM(E12:E25)</f>
        <v>9589.730000000003</v>
      </c>
      <c r="F26" s="8">
        <f t="shared" si="7"/>
        <v>1085471.86683921</v>
      </c>
      <c r="G26" s="8">
        <f>SUM(G12:G25)</f>
        <v>9564.730000000003</v>
      </c>
      <c r="H26" s="8">
        <f>SUM(H12:H25)</f>
        <v>1085471.87267309</v>
      </c>
      <c r="I26" s="8">
        <f t="shared" si="7"/>
        <v>1655</v>
      </c>
      <c r="J26" s="8">
        <f t="shared" si="7"/>
        <v>542735.95</v>
      </c>
      <c r="K26" s="8">
        <f t="shared" si="7"/>
        <v>9351.5</v>
      </c>
      <c r="L26" s="8">
        <f t="shared" si="7"/>
        <v>542735.942</v>
      </c>
    </row>
    <row r="27" spans="1:12" ht="12.75">
      <c r="A27" s="2" t="s">
        <v>3</v>
      </c>
      <c r="B27" s="2"/>
      <c r="C27" s="6"/>
      <c r="D27" s="6"/>
      <c r="E27" s="9"/>
      <c r="F27" s="9">
        <f>ROUND(F11/E26,6)</f>
        <v>113.191077</v>
      </c>
      <c r="G27" s="9">
        <f>ROUND(F11/G26,6)</f>
        <v>113.486933</v>
      </c>
      <c r="H27" s="9"/>
      <c r="I27" s="4">
        <f>ROUND(C9*25%/I26,6)</f>
        <v>327.937122</v>
      </c>
      <c r="J27" s="4"/>
      <c r="K27" s="4">
        <f>ROUND(C9*25%/K26,6)</f>
        <v>58.037314</v>
      </c>
      <c r="L27" s="4"/>
    </row>
    <row r="28" spans="1:14" ht="12.75">
      <c r="A28" s="61" t="s">
        <v>48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</row>
    <row r="29" spans="1:14" ht="15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</row>
    <row r="30" spans="1:13" ht="15.75" customHeight="1">
      <c r="A30" s="36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2" ht="12.75">
      <c r="A31" s="1" t="s">
        <v>36</v>
      </c>
      <c r="C31" s="1" t="s">
        <v>13</v>
      </c>
      <c r="D31" s="1"/>
      <c r="E31" s="1"/>
      <c r="F31" s="1"/>
      <c r="G31" s="1"/>
      <c r="H31" s="1"/>
      <c r="I31" s="1" t="s">
        <v>16</v>
      </c>
      <c r="J31" s="1"/>
      <c r="K31" s="1"/>
      <c r="L31" s="1"/>
    </row>
    <row r="32" spans="1:12" ht="12.75">
      <c r="A32" s="1" t="s">
        <v>37</v>
      </c>
      <c r="C32" s="1" t="s">
        <v>38</v>
      </c>
      <c r="D32" s="1"/>
      <c r="E32" s="1"/>
      <c r="F32" s="1"/>
      <c r="G32" s="1"/>
      <c r="H32" s="1"/>
      <c r="I32" s="1" t="s">
        <v>22</v>
      </c>
      <c r="J32" s="1"/>
      <c r="K32" s="1"/>
      <c r="L32" s="1"/>
    </row>
    <row r="34" spans="1:12" ht="12.75">
      <c r="A34" s="3"/>
      <c r="B34" s="3"/>
      <c r="C34" s="3"/>
      <c r="D34" s="3"/>
      <c r="E34" s="3"/>
      <c r="F34" s="3"/>
      <c r="G34" s="3"/>
      <c r="H34" s="3"/>
      <c r="I34" s="1"/>
      <c r="J34" s="1"/>
      <c r="K34" s="1"/>
      <c r="L34" s="31"/>
    </row>
    <row r="35" spans="1:12" ht="12.75">
      <c r="A35" s="3"/>
      <c r="B35" s="3"/>
      <c r="C35" s="3" t="s">
        <v>39</v>
      </c>
      <c r="D35" s="3"/>
      <c r="E35" s="3"/>
      <c r="F35" s="3"/>
      <c r="G35" s="3"/>
      <c r="H35" s="3"/>
      <c r="I35" s="31" t="s">
        <v>40</v>
      </c>
      <c r="J35" s="1"/>
      <c r="K35" s="1"/>
      <c r="L35" s="1"/>
    </row>
    <row r="36" spans="1:13" ht="12.75">
      <c r="A36" s="3"/>
      <c r="B36" s="3"/>
      <c r="C36" s="3" t="s">
        <v>47</v>
      </c>
      <c r="D36" s="3"/>
      <c r="E36" s="3"/>
      <c r="F36" s="3"/>
      <c r="G36" s="3"/>
      <c r="H36" s="3"/>
      <c r="I36" s="1" t="s">
        <v>41</v>
      </c>
      <c r="J36" s="1"/>
      <c r="K36" s="31"/>
      <c r="L36" s="1"/>
      <c r="M36" s="31" t="s">
        <v>44</v>
      </c>
    </row>
    <row r="37" spans="1:12" ht="12.75">
      <c r="A37" s="3" t="s">
        <v>15</v>
      </c>
      <c r="B37" s="3"/>
      <c r="C37" s="3"/>
      <c r="D37" s="3"/>
      <c r="E37" s="3"/>
      <c r="F37" s="3"/>
      <c r="G37" s="3"/>
      <c r="H37" s="3"/>
      <c r="I37" s="1"/>
      <c r="J37" s="31"/>
      <c r="K37" s="1"/>
      <c r="L37" s="1"/>
    </row>
    <row r="38" spans="1:12" ht="12.75">
      <c r="A38" s="3"/>
      <c r="B38" s="3"/>
      <c r="C38" s="3"/>
      <c r="D38" s="3"/>
      <c r="E38" s="3"/>
      <c r="F38" s="3"/>
      <c r="G38" s="3"/>
      <c r="H38" s="3"/>
      <c r="I38" s="1"/>
      <c r="J38" s="1"/>
      <c r="K38" s="1"/>
      <c r="L38" s="31"/>
    </row>
    <row r="39" spans="1:12" ht="12.75">
      <c r="A39" s="3"/>
      <c r="B39" s="3"/>
      <c r="C39" s="3"/>
      <c r="D39" s="3"/>
      <c r="E39" s="3"/>
      <c r="F39" s="3"/>
      <c r="G39" s="3"/>
      <c r="H39" s="3"/>
      <c r="I39" s="1"/>
      <c r="J39" s="1"/>
      <c r="K39" s="1"/>
      <c r="L39" s="1"/>
    </row>
    <row r="40" spans="1:12" ht="12.75">
      <c r="A40" s="3"/>
      <c r="B40" s="3"/>
      <c r="C40" s="3"/>
      <c r="D40" s="3"/>
      <c r="E40" s="3"/>
      <c r="F40" s="3"/>
      <c r="G40" s="3"/>
      <c r="H40" s="3"/>
      <c r="I40" s="1"/>
      <c r="J40" s="1"/>
      <c r="K40" s="1"/>
      <c r="L40" s="1"/>
    </row>
    <row r="41" spans="1:12" ht="12.75">
      <c r="A41" s="3"/>
      <c r="B41" s="3"/>
      <c r="C41" s="3"/>
      <c r="D41" s="3"/>
      <c r="E41" s="3"/>
      <c r="F41" s="3"/>
      <c r="G41" s="3"/>
      <c r="H41" s="3"/>
      <c r="I41" s="1"/>
      <c r="J41" s="1"/>
      <c r="K41" s="1"/>
      <c r="L41" s="1"/>
    </row>
    <row r="42" spans="1:12" ht="12.75">
      <c r="A42" s="3"/>
      <c r="B42" s="3"/>
      <c r="C42" s="3"/>
      <c r="D42" s="3"/>
      <c r="E42" s="3"/>
      <c r="F42" s="3"/>
      <c r="G42" s="3"/>
      <c r="H42" s="3"/>
      <c r="I42" s="1"/>
      <c r="J42" s="1"/>
      <c r="K42" s="1"/>
      <c r="L42" s="1"/>
    </row>
    <row r="43" spans="1:12" ht="12.75">
      <c r="A43" s="3"/>
      <c r="B43" s="3"/>
      <c r="C43" s="3"/>
      <c r="D43" s="3"/>
      <c r="E43" s="3"/>
      <c r="F43" s="3"/>
      <c r="G43" s="3"/>
      <c r="H43" s="3"/>
      <c r="I43" s="1"/>
      <c r="J43" s="1"/>
      <c r="K43" s="1"/>
      <c r="L43" s="1"/>
    </row>
    <row r="44" spans="1:12" ht="12.75">
      <c r="A44" s="3"/>
      <c r="B44" s="3"/>
      <c r="C44" s="3"/>
      <c r="D44" s="3"/>
      <c r="E44" s="3"/>
      <c r="F44" s="3"/>
      <c r="G44" s="3"/>
      <c r="H44" s="3"/>
      <c r="I44" s="1"/>
      <c r="J44" s="1"/>
      <c r="K44" s="1"/>
      <c r="L44" s="1"/>
    </row>
    <row r="45" spans="1:12" ht="12.75">
      <c r="A45" s="3"/>
      <c r="B45" s="3"/>
      <c r="C45" s="3"/>
      <c r="D45" s="3"/>
      <c r="E45" s="3"/>
      <c r="F45" s="3"/>
      <c r="G45" s="3"/>
      <c r="H45" s="3"/>
      <c r="I45" s="1"/>
      <c r="J45" s="1"/>
      <c r="K45" s="1"/>
      <c r="L45" s="1"/>
    </row>
    <row r="46" spans="1:12" ht="12.75">
      <c r="A46" s="3"/>
      <c r="B46" s="3"/>
      <c r="C46" s="3"/>
      <c r="D46" s="3"/>
      <c r="E46" s="3"/>
      <c r="F46" s="3"/>
      <c r="G46" s="3"/>
      <c r="H46" s="3"/>
      <c r="I46" s="1"/>
      <c r="J46" s="1"/>
      <c r="K46" s="1"/>
      <c r="L46" s="1"/>
    </row>
    <row r="47" spans="1:12" ht="12.75">
      <c r="A47" s="3"/>
      <c r="B47" s="3"/>
      <c r="C47" s="3"/>
      <c r="D47" s="3"/>
      <c r="E47" s="3"/>
      <c r="F47" s="3"/>
      <c r="G47" s="3"/>
      <c r="H47" s="3"/>
      <c r="I47" s="1"/>
      <c r="J47" s="1"/>
      <c r="K47" s="1"/>
      <c r="L47" s="1"/>
    </row>
    <row r="48" spans="1:12" ht="12.75">
      <c r="A48" s="3"/>
      <c r="B48" s="3"/>
      <c r="C48" s="3"/>
      <c r="D48" s="3"/>
      <c r="E48" s="3"/>
      <c r="F48" s="3"/>
      <c r="G48" s="3"/>
      <c r="H48" s="3"/>
      <c r="I48" s="1"/>
      <c r="J48" s="1"/>
      <c r="K48" s="1"/>
      <c r="L48" s="1"/>
    </row>
    <row r="49" spans="1:12" ht="12.75">
      <c r="A49" s="3"/>
      <c r="B49" s="3"/>
      <c r="C49" s="3"/>
      <c r="D49" s="3"/>
      <c r="E49" s="3"/>
      <c r="F49" s="3"/>
      <c r="G49" s="3"/>
      <c r="H49" s="3"/>
      <c r="I49" s="1"/>
      <c r="J49" s="1"/>
      <c r="K49" s="1"/>
      <c r="L49" s="1"/>
    </row>
  </sheetData>
  <sheetProtection/>
  <mergeCells count="13">
    <mergeCell ref="A3:L4"/>
    <mergeCell ref="A5:L5"/>
    <mergeCell ref="A6:A9"/>
    <mergeCell ref="E6:F6"/>
    <mergeCell ref="E7:F7"/>
    <mergeCell ref="A28:N29"/>
    <mergeCell ref="C6:C7"/>
    <mergeCell ref="I6:L6"/>
    <mergeCell ref="I7:L7"/>
    <mergeCell ref="I10:J10"/>
    <mergeCell ref="K10:L10"/>
    <mergeCell ref="I11:J11"/>
    <mergeCell ref="K11:L11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2021-12-14T10:14:20Z</cp:lastPrinted>
  <dcterms:created xsi:type="dcterms:W3CDTF">2003-01-21T08:22:40Z</dcterms:created>
  <dcterms:modified xsi:type="dcterms:W3CDTF">2021-12-14T10:15:14Z</dcterms:modified>
  <cp:category/>
  <cp:version/>
  <cp:contentType/>
  <cp:contentStatus/>
</cp:coreProperties>
</file>